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463" activeTab="1"/>
  </bookViews>
  <sheets>
    <sheet name="附件1" sheetId="1" r:id="rId1"/>
    <sheet name="附件2" sheetId="2" r:id="rId2"/>
    <sheet name="附件3" sheetId="3" r:id="rId3"/>
  </sheets>
  <externalReferences>
    <externalReference r:id="rId6"/>
    <externalReference r:id="rId7"/>
    <externalReference r:id="rId8"/>
    <externalReference r:id="rId9"/>
  </externalReferences>
  <definedNames>
    <definedName name="a">#REF!</definedName>
    <definedName name="aa">'[2]XL4Poppy'!$C$39</definedName>
    <definedName name="as">#REF!</definedName>
    <definedName name="b">#REF!</definedName>
    <definedName name="cccccc">#REF!</definedName>
    <definedName name="hh">#REF!</definedName>
    <definedName name="kban">#REF!</definedName>
    <definedName name="lu">#REF!</definedName>
    <definedName name="luw">#REF!</definedName>
    <definedName name="luwh">#REF!</definedName>
    <definedName name="luwqng">#REF!</definedName>
    <definedName name="pam">#REF!</definedName>
    <definedName name="Print_Area_MI">#REF!</definedName>
    <definedName name="qqq">#REF!</definedName>
    <definedName name="sa">#REF!</definedName>
    <definedName name="ss">#REF!</definedName>
    <definedName name="ssd">#REF!</definedName>
    <definedName name="vsdm">#REF!</definedName>
    <definedName name="zs">#REF!</definedName>
    <definedName name="zzzzzz">#REF!</definedName>
    <definedName name="备注">#REF!</definedName>
    <definedName name="渡口">#REF!</definedName>
    <definedName name="渡口改造">#REF!</definedName>
    <definedName name="渡口改造项目">#REF!</definedName>
    <definedName name="渡口改造项目新的">#REF!</definedName>
    <definedName name="封面1">#REF!</definedName>
    <definedName name="改造">#REF!</definedName>
    <definedName name="公路">#REF!</definedName>
    <definedName name="公路局">#REF!</definedName>
    <definedName name="公路局1">#REF!</definedName>
    <definedName name="规模２">#REF!</definedName>
    <definedName name="国防">#REF!</definedName>
    <definedName name="国防公路车购税">#REF!</definedName>
    <definedName name="合作">#REF!</definedName>
    <definedName name="红色">#REF!</definedName>
    <definedName name="红色旅游">#REF!</definedName>
    <definedName name="红色旅游2006">#REF!</definedName>
    <definedName name="红色旅游5">#REF!</definedName>
    <definedName name="建设">#REF!</definedName>
    <definedName name="交通部报发改委">#REF!</definedName>
    <definedName name="李伟">#REF!</definedName>
    <definedName name="路">#REF!</definedName>
    <definedName name="路1">#REF!</definedName>
    <definedName name="路网">#REF!</definedName>
    <definedName name="路网1">#REF!</definedName>
    <definedName name="路网2">#REF!</definedName>
    <definedName name="路网结构">#REF!</definedName>
    <definedName name="路网结构改造">#REF!</definedName>
    <definedName name="路网膂力量">#REF!</definedName>
    <definedName name="旅游">#REF!</definedName>
    <definedName name="农村渡口改桥">#REF!</definedName>
    <definedName name="恰">#REF!</definedName>
    <definedName name="千亿元2">#REF!</definedName>
    <definedName name="亲切">'[3]区划代码'!$P$2:$P$41</definedName>
    <definedName name="轻轻">#REF!</definedName>
    <definedName name="设备">#REF!</definedName>
    <definedName name="设施">#REF!</definedName>
    <definedName name="省份列表">'[4]区划代码'!$A$2:$A$35</definedName>
    <definedName name="是">#REF!</definedName>
    <definedName name="是否选择">#REF!</definedName>
    <definedName name="数据源">#REF!,#REF!</definedName>
    <definedName name="提供稿">#REF!,#REF!,#REF!,#REF!,#REF!,#REF!,#REF!,#REF!,#REF!,#REF!</definedName>
    <definedName name="通达">#REF!</definedName>
    <definedName name="通达2">#REF!</definedName>
    <definedName name="通达3">#REF!</definedName>
    <definedName name="通达3的">#REF!</definedName>
    <definedName name="完成">#REF!</definedName>
    <definedName name="危桥改造">#REF!</definedName>
    <definedName name="县城列表">#REF!</definedName>
    <definedName name="新05">#REF!</definedName>
    <definedName name="新表">#REF!</definedName>
    <definedName name="新名字">#REF!</definedName>
    <definedName name="站房">#REF!</definedName>
    <definedName name="站房1">#REF!</definedName>
    <definedName name="治理超载超限">#REF!</definedName>
    <definedName name="重点项目">#REF!</definedName>
    <definedName name="总规模三">#REF!</definedName>
    <definedName name="전">#REF!</definedName>
    <definedName name="주택사업본부">#REF!</definedName>
    <definedName name="철구사업본부">#REF!</definedName>
    <definedName name="_xlnm.Print_Titles" localSheetId="0">'附件1'!$1:$5</definedName>
    <definedName name="_xlnm.Print_Titles" localSheetId="1">'附件2'!$1:$5</definedName>
  </definedNames>
  <calcPr fullCalcOnLoad="1"/>
</workbook>
</file>

<file path=xl/comments1.xml><?xml version="1.0" encoding="utf-8"?>
<comments xmlns="http://schemas.openxmlformats.org/spreadsheetml/2006/main">
  <authors>
    <author>何世铭</author>
  </authors>
  <commentList>
    <comment ref="H8" authorId="0">
      <text>
        <r>
          <rPr>
            <sz val="9"/>
            <rFont val="宋体"/>
            <family val="0"/>
          </rPr>
          <t>至2018年底完成16950万元。</t>
        </r>
      </text>
    </comment>
  </commentList>
</comments>
</file>

<file path=xl/comments2.xml><?xml version="1.0" encoding="utf-8"?>
<comments xmlns="http://schemas.openxmlformats.org/spreadsheetml/2006/main">
  <authors>
    <author>何世铭</author>
  </authors>
  <commentList>
    <comment ref="O9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1" authorId="0">
      <text>
        <r>
          <rPr>
            <sz val="9"/>
            <rFont val="宋体"/>
            <family val="0"/>
          </rPr>
          <t>含前期费用20万元。</t>
        </r>
      </text>
    </comment>
    <comment ref="O12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3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4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5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6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8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19" authorId="0">
      <text>
        <r>
          <rPr>
            <sz val="9"/>
            <rFont val="宋体"/>
            <family val="0"/>
          </rPr>
          <t xml:space="preserve">含前期费用20万元。
</t>
        </r>
      </text>
    </comment>
    <comment ref="O20" authorId="0">
      <text>
        <r>
          <rPr>
            <sz val="9"/>
            <rFont val="宋体"/>
            <family val="0"/>
          </rPr>
          <t xml:space="preserve">含前期费用20万元。
</t>
        </r>
      </text>
    </comment>
  </commentList>
</comments>
</file>

<file path=xl/sharedStrings.xml><?xml version="1.0" encoding="utf-8"?>
<sst xmlns="http://schemas.openxmlformats.org/spreadsheetml/2006/main" count="142" uniqueCount="87">
  <si>
    <r>
      <t>附件</t>
    </r>
    <r>
      <rPr>
        <sz val="11"/>
        <color indexed="8"/>
        <rFont val="宋体"/>
        <family val="0"/>
      </rPr>
      <t>1</t>
    </r>
  </si>
  <si>
    <t>2019年水运工程省级补助资金拨付一览表(公共航道)</t>
  </si>
  <si>
    <t>填报截至日期：2019.11.30</t>
  </si>
  <si>
    <t>单位：万元</t>
  </si>
  <si>
    <t>序号</t>
  </si>
  <si>
    <t>所属单位</t>
  </si>
  <si>
    <t>项目名称</t>
  </si>
  <si>
    <t>项目总投资</t>
  </si>
  <si>
    <t>投资完成情况</t>
  </si>
  <si>
    <t>已下拨至项目补助额</t>
  </si>
  <si>
    <t>2019年下达省补计划</t>
  </si>
  <si>
    <t>本次申请资金</t>
  </si>
  <si>
    <t>审核后可下拨补助资金</t>
  </si>
  <si>
    <t>本次下拨后累计
拨付部省补助资金总额</t>
  </si>
  <si>
    <t>审核意见</t>
  </si>
  <si>
    <t>其中：中央投资</t>
  </si>
  <si>
    <t>省级补助</t>
  </si>
  <si>
    <t>自开工累计完成投资</t>
  </si>
  <si>
    <t>自开工累计完成比例</t>
  </si>
  <si>
    <t>本年计划完成投资</t>
  </si>
  <si>
    <t>本年累计完成投资</t>
  </si>
  <si>
    <t>本年度累计完成比例（%）</t>
  </si>
  <si>
    <t>部级</t>
  </si>
  <si>
    <t>省级</t>
  </si>
  <si>
    <t>其中：部补资金</t>
  </si>
  <si>
    <t>省补资金</t>
  </si>
  <si>
    <t>合计</t>
  </si>
  <si>
    <t>省福州港口中心</t>
  </si>
  <si>
    <t>闽江水口水电站枢纽坝下水位治理与通航改善工程</t>
  </si>
  <si>
    <t>175
 (为原统筹部补资金）</t>
  </si>
  <si>
    <t>经审核，截至2019年11月底已完成当年投资35000万元（占年度计划投资35000万元的100%），符合拨付条件，拨付后总计下达部补资金27280万元，未超过项目累计完成投资，本次下拨补助资金175万元。</t>
  </si>
  <si>
    <t>福州港松下港区防波堤二期工程</t>
  </si>
  <si>
    <t>经审核，截至2019年11月底已完成当年投资13700万元（占年度计划投资17000万元的81%），符合拨付条件，拨付后累计下达部、省补助资金17814万元（其中部补14000万元，省补资金3814万元），未超过项目累计完成投资，本次下拨省补资金3814万元。</t>
  </si>
  <si>
    <t>厦门港口局</t>
  </si>
  <si>
    <t>厦门港古雷航道三期工程</t>
  </si>
  <si>
    <t>经审核，截至2019年11月底已完成当年投资16128万元（占年度计划投资20000万元的81%），符合拨付条件，拨付后累计下达部、省补助资金26011万元（其中部补21000万元，省补资金5011万元），未超过项目累计完成投资，本次下拨省补资金5011万元。</t>
  </si>
  <si>
    <r>
      <t>附件</t>
    </r>
    <r>
      <rPr>
        <sz val="11"/>
        <color indexed="8"/>
        <rFont val="宋体"/>
        <family val="0"/>
      </rPr>
      <t>2</t>
    </r>
  </si>
  <si>
    <t>2019年水运工程省级补助资金拨付一览表(陆岛交通码头)</t>
  </si>
  <si>
    <t>施工合同额完成情况</t>
  </si>
  <si>
    <t>竣工决算价</t>
  </si>
  <si>
    <t>施工合同价</t>
  </si>
  <si>
    <t>截至目前累计完成施工合同额</t>
  </si>
  <si>
    <t>累计完成施工合同总价占比（%）</t>
  </si>
  <si>
    <t>莆田</t>
  </si>
  <si>
    <t>秀屿区交通运输局</t>
  </si>
  <si>
    <t>莆田秀屿汀港陆岛交通码头工程</t>
  </si>
  <si>
    <t>该工程已交工验收，工程施工结算价为1209.5万元，符合拨付条件，拨付后下达部、省补助资金总计950万元（其中部补800万元，省补资金150万元），未超过项目总投资，本次下拨省补资金75万元。</t>
  </si>
  <si>
    <t>漳州</t>
  </si>
  <si>
    <t>东山县交通运输局</t>
  </si>
  <si>
    <t>东山后林陆岛交通码头工程</t>
  </si>
  <si>
    <t>该工程已交工验收，竣工决算价为1013万元，符合拨付条件，拨付后下达部、省补助资金总计970万元（其中部补800万元，省补资金170万元），未超过项目总投资，本次下拨省补资金17万元。</t>
  </si>
  <si>
    <t>宁德</t>
  </si>
  <si>
    <t>蕉城区交通运输局</t>
  </si>
  <si>
    <t>蕉城漳湾雷东陆岛交通码头工程</t>
  </si>
  <si>
    <t>该工程已交工验收，目前累计发生费用约1550万元，符合拨付条件，拨付后下达部、省补助资金累计1193万元（其中部补600万元，省补资金593万元），未超过项目总投资，本次下拨省补资金277万元。</t>
  </si>
  <si>
    <t>霞浦县交通运输局</t>
  </si>
  <si>
    <t>霞浦梅花陆岛交通码头工程</t>
  </si>
  <si>
    <t>该工程已验收，竣工决算价为1028.03万元，符合拨付条件，拨付后下达部、省补助资金总计950万元（其中部补800万元，省补资金150万元），未超过项目总投资，本次下拨省补资金15万元。</t>
  </si>
  <si>
    <t>霞浦下浒(湾内)陆岛交通码头工程</t>
  </si>
  <si>
    <t>已完成50%以上的施工合同额，符合拨付条件，根据办法安排可下拨省补资金176万元。</t>
  </si>
  <si>
    <t>霞浦西安陆岛交通码头工程</t>
  </si>
  <si>
    <t>已完成50%以上的施工合同额，符合拨付条件，根据办法安排可下拨省补资金283万元，本次下拨省补资金283万元。</t>
  </si>
  <si>
    <t>霞浦傅竹陆岛交通码头工程</t>
  </si>
  <si>
    <t>已完成50%以上的施工合同额，符合拨付条件，根据办法安排可下拨省补资金76万元。</t>
  </si>
  <si>
    <t>霞浦沙江陆岛交通码头工程</t>
  </si>
  <si>
    <t>已完成50%以上的施工合同额，符合拨付条件，根据办法安排可下拨省补资金80万元。</t>
  </si>
  <si>
    <t>霞浦下山陆岛交通码头工程</t>
  </si>
  <si>
    <t>已完成50%以上的施工合同额，符合拨付条件，根据办法安排可下拨省补资金381万元。</t>
  </si>
  <si>
    <t>霞浦西洋岛龟澳陆岛交通码头工程</t>
  </si>
  <si>
    <t>已完成50%以上的施工合同额，符合拨付条件，根据办法安排可下拨省补资金133万元。</t>
  </si>
  <si>
    <t>霞浦雷江岛陆岛交通码头工程</t>
  </si>
  <si>
    <t>已完成50%以上的施工合同额，符合拨付条件，根据办法安排可下拨省补资金147万元。</t>
  </si>
  <si>
    <t>蕉城寒垅陆岛交通码头工程</t>
  </si>
  <si>
    <t>已完成50%以上的施工合同额，符合拨付条件，根据办法安排可下拨省补资金134万元。</t>
  </si>
  <si>
    <t>蕉城三都镇门头壑村陆岛交通码头工程</t>
  </si>
  <si>
    <t>已完成50%以上的施工合同额，符合拨付条件，根据办法安排可下拨省补资金103万元。</t>
  </si>
  <si>
    <t>福安市交通运输局</t>
  </si>
  <si>
    <t>福安宁海陆岛交通码头工程</t>
  </si>
  <si>
    <t>已完成50%以上的施工合同额，符合拨付条件，根据办法安排可下拨省补资金156万元。</t>
  </si>
  <si>
    <r>
      <t>附件</t>
    </r>
    <r>
      <rPr>
        <sz val="11"/>
        <color indexed="8"/>
        <rFont val="宋体"/>
        <family val="0"/>
      </rPr>
      <t>3</t>
    </r>
  </si>
  <si>
    <t>2019年水运工程省级补助资金拨付分单位汇总表</t>
  </si>
  <si>
    <t>小计</t>
  </si>
  <si>
    <t>航道</t>
  </si>
  <si>
    <t>陆岛交通码头</t>
  </si>
  <si>
    <t>莆田市交通局</t>
  </si>
  <si>
    <t>漳州市交通局</t>
  </si>
  <si>
    <t>宁德市交通局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</si>
</sst>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%"/>
    <numFmt numFmtId="179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6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1" fillId="0" borderId="0" xfId="67" applyAlignment="1">
      <alignment/>
      <protection/>
    </xf>
    <xf numFmtId="0" fontId="1" fillId="0" borderId="0" xfId="0" applyFont="1" applyFill="1" applyAlignment="1">
      <alignment vertical="center"/>
    </xf>
    <xf numFmtId="0" fontId="2" fillId="0" borderId="0" xfId="43" applyFont="1">
      <alignment vertical="center"/>
      <protection/>
    </xf>
    <xf numFmtId="0" fontId="0" fillId="0" borderId="0" xfId="43" applyFont="1">
      <alignment vertical="center"/>
      <protection/>
    </xf>
    <xf numFmtId="0" fontId="3" fillId="0" borderId="0" xfId="43" applyFont="1">
      <alignment vertical="center"/>
      <protection/>
    </xf>
    <xf numFmtId="0" fontId="0" fillId="0" borderId="0" xfId="43">
      <alignment vertical="center"/>
      <protection/>
    </xf>
    <xf numFmtId="0" fontId="4" fillId="0" borderId="0" xfId="43" applyFont="1" applyBorder="1" applyAlignment="1">
      <alignment horizontal="center" vertical="center"/>
      <protection/>
    </xf>
    <xf numFmtId="0" fontId="5" fillId="0" borderId="0" xfId="4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3" applyNumberFormat="1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7" fillId="0" borderId="10" xfId="43" applyNumberFormat="1" applyFont="1" applyFill="1" applyBorder="1" applyAlignment="1">
      <alignment horizontal="center" vertical="center"/>
      <protection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0" fillId="0" borderId="0" xfId="43" applyFont="1" applyBorder="1" applyAlignment="1">
      <alignment vertical="center" wrapText="1"/>
      <protection/>
    </xf>
    <xf numFmtId="0" fontId="0" fillId="0" borderId="0" xfId="43" applyFont="1" applyBorder="1" applyAlignment="1">
      <alignment horizontal="center" vertical="center" wrapText="1"/>
      <protection/>
    </xf>
    <xf numFmtId="0" fontId="0" fillId="0" borderId="0" xfId="43" applyBorder="1" applyAlignment="1">
      <alignment vertical="center" wrapText="1"/>
      <protection/>
    </xf>
    <xf numFmtId="0" fontId="0" fillId="0" borderId="0" xfId="43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43" applyFont="1" applyAlignment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justify" vertical="center"/>
    </xf>
    <xf numFmtId="176" fontId="36" fillId="0" borderId="15" xfId="0" applyNumberFormat="1" applyFont="1" applyBorder="1" applyAlignment="1">
      <alignment horizontal="center" vertical="center" wrapText="1"/>
    </xf>
    <xf numFmtId="176" fontId="36" fillId="0" borderId="16" xfId="0" applyNumberFormat="1" applyFont="1" applyBorder="1" applyAlignment="1">
      <alignment horizontal="center" vertical="center" wrapText="1"/>
    </xf>
    <xf numFmtId="176" fontId="36" fillId="0" borderId="17" xfId="0" applyNumberFormat="1" applyFont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36" fillId="0" borderId="19" xfId="0" applyNumberFormat="1" applyFont="1" applyBorder="1" applyAlignment="1">
      <alignment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justify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justify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8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6" fillId="0" borderId="19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9" fontId="36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Border="1" applyAlignment="1">
      <alignment horizontal="left" vertical="center"/>
    </xf>
    <xf numFmtId="176" fontId="36" fillId="0" borderId="10" xfId="0" applyNumberFormat="1" applyFont="1" applyFill="1" applyBorder="1" applyAlignment="1">
      <alignment horizontal="center" vertical="center"/>
    </xf>
    <xf numFmtId="179" fontId="3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9" fontId="36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2010年度全省固投660亿元具体项目表（省港航局报）" xfId="42"/>
    <cellStyle name="常规_普通国省干线公路（专项项目）2013年拨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厅长办公会议议材料-附件1-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\2&#25991;&#31295;%20&#24037;&#20316;\0-2018&#24180;&#24453;&#21150;&#20107;&#39033;\00&#37096;&#12289;&#30465;&#34917;&#21161;&#36164;&#37329;&#25320;&#20184;&#24773;&#20917;\2018.8%20&#20013;&#26399;&#39044;&#31639;&#35843;&#25972;\2018&#24180;&#27700;&#36816;&#24037;&#31243;&#30465;&#32423;&#34917;&#21161;&#36164;&#37329;&#38656;&#27714;&#35745;&#21010;&#34920;-&#20826;&#22996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oc\My%20Documents\wll\&#29579;&#40654;&#33673;\2003\2003&#24180;&#35745;&#21010;\2003&#24180;&#20892;&#26449;&#20844;&#36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7&#36164;&#37329;&#31649;&#29702;\2018\&#25320;&#20184;&#21150;&#29702;\2\http:\192.168.2.10:8080\&#24037;&#20316;&#25991;&#20214;\3.&#39044;&#31639;\2013\2014&#24180;&#20108;&#19978;&#39044;&#31639;\Documents%20and%20Settings\Administrator\Local%20Settings\Temporary%20Internet%20Files\Content.IE5\U7I9GDKL\2007&#35745;&#21010;\2007&#35745;&#21010;\2006&#24180;&#24314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7&#36164;&#37329;&#31649;&#29702;\2018\&#25320;&#20184;&#21150;&#29702;\2\http:\192.168.2.10:8080\&#24037;&#20316;&#25991;&#20214;\3.&#39044;&#31639;\2013\2014&#24180;&#20108;&#19978;&#39044;&#31639;\qirh\10\10&#26376;&#35745;&#21010;\&#35745;&#21010;\2007&#24180;&#35745;&#21010;\&#20844;&#25991;\&#25253;&#37096;&#25991;\&#20844;&#25991;\&#25253;&#37096;&#25991;\&#21508;&#22320;&#25253;&#37096;2005&#24180;&#35745;&#21010;\Documents%20and%20Settings\llfd\Local%20Settings\Temporary%20Internet%20Fil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资金党委会后调整"/>
      <sheetName val="2018资金党委会后调整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农村通达工程项目表（2月21日核对计划后定稿）"/>
      <sheetName val="西藏"/>
      <sheetName val="山西"/>
      <sheetName val="内蒙古"/>
      <sheetName val="辽宁"/>
      <sheetName val="黑龙江"/>
      <sheetName val="浙江"/>
      <sheetName val="江西"/>
      <sheetName val="青岛"/>
      <sheetName val="湖北"/>
      <sheetName val="湖南新"/>
      <sheetName val="广东"/>
      <sheetName val="广西"/>
      <sheetName val="四川"/>
      <sheetName val="贵州"/>
      <sheetName val="云南"/>
      <sheetName val="甘肃"/>
      <sheetName val="青海"/>
      <sheetName val="兵团"/>
      <sheetName val="Sheet2"/>
      <sheetName val="Sheet3"/>
      <sheetName val="四川 (2)"/>
      <sheetName val="#REF!"/>
      <sheetName val="XL4Poppy"/>
      <sheetName val=""/>
      <sheetName val="区划代码"/>
      <sheetName val="2003年农村公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乡明细"/>
      <sheetName val="汇总表"/>
      <sheetName val="区划代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乡明细"/>
      <sheetName val="汇总表"/>
      <sheetName val="区划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Normal="70" zoomScaleSheetLayoutView="100" workbookViewId="0" topLeftCell="A1">
      <pane xSplit="6" ySplit="5" topLeftCell="G6" activePane="bottomRight" state="frozen"/>
      <selection pane="bottomRight" activeCell="H8" sqref="H8"/>
    </sheetView>
  </sheetViews>
  <sheetFormatPr defaultColWidth="9.00390625" defaultRowHeight="14.25"/>
  <cols>
    <col min="1" max="1" width="4.25390625" style="0" customWidth="1"/>
    <col min="2" max="2" width="4.125" style="29" customWidth="1"/>
    <col min="3" max="3" width="5.00390625" style="29" customWidth="1"/>
    <col min="4" max="4" width="10.875" style="0" customWidth="1"/>
    <col min="5" max="5" width="8.125" style="30" customWidth="1"/>
    <col min="6" max="7" width="7.125" style="30" customWidth="1"/>
    <col min="8" max="8" width="6.75390625" style="31" customWidth="1"/>
    <col min="9" max="9" width="5.75390625" style="32" customWidth="1"/>
    <col min="10" max="10" width="7.375" style="0" customWidth="1"/>
    <col min="11" max="11" width="7.25390625" style="31" customWidth="1"/>
    <col min="12" max="12" width="6.125" style="32" customWidth="1"/>
    <col min="13" max="13" width="6.75390625" style="0" customWidth="1"/>
    <col min="14" max="14" width="6.00390625" style="0" customWidth="1"/>
    <col min="15" max="15" width="7.125" style="0" customWidth="1"/>
    <col min="16" max="16" width="7.875" style="0" customWidth="1"/>
    <col min="17" max="17" width="7.75390625" style="0" customWidth="1"/>
    <col min="18" max="18" width="8.375" style="0" customWidth="1"/>
    <col min="19" max="20" width="6.75390625" style="0" customWidth="1"/>
    <col min="21" max="21" width="33.50390625" style="0" customWidth="1"/>
    <col min="22" max="22" width="1.75390625" style="0" customWidth="1"/>
    <col min="23" max="23" width="3.375" style="0" customWidth="1"/>
  </cols>
  <sheetData>
    <row r="1" spans="1:26" s="23" customFormat="1" ht="16.5" customHeight="1">
      <c r="A1" s="3" t="s">
        <v>0</v>
      </c>
      <c r="B1" s="33"/>
      <c r="C1" s="33"/>
      <c r="D1" s="3"/>
      <c r="E1" s="3"/>
      <c r="F1" s="3"/>
      <c r="G1" s="3"/>
      <c r="H1" s="4"/>
      <c r="I1" s="4"/>
      <c r="L1" s="61"/>
      <c r="M1" s="62"/>
      <c r="N1" s="62"/>
      <c r="O1" s="62"/>
      <c r="P1" s="31"/>
      <c r="Q1" s="31"/>
      <c r="R1"/>
      <c r="S1"/>
      <c r="T1"/>
      <c r="U1"/>
      <c r="V1" s="62"/>
      <c r="W1" s="73"/>
      <c r="X1"/>
      <c r="Y1"/>
      <c r="Z1"/>
    </row>
    <row r="2" spans="1:33" s="24" customFormat="1" ht="24" customHeight="1">
      <c r="A2" s="34" t="s">
        <v>1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21" s="25" customFormat="1" ht="24.75" customHeight="1">
      <c r="A3" s="36" t="s">
        <v>2</v>
      </c>
      <c r="B3" s="37"/>
      <c r="C3" s="37"/>
      <c r="D3" s="36"/>
      <c r="E3" s="38"/>
      <c r="F3" s="38"/>
      <c r="G3" s="38"/>
      <c r="H3" s="39"/>
      <c r="I3" s="63"/>
      <c r="J3" s="64"/>
      <c r="K3" s="39"/>
      <c r="L3" s="63"/>
      <c r="M3" s="64"/>
      <c r="N3" s="64"/>
      <c r="O3" s="64"/>
      <c r="P3" s="64"/>
      <c r="Q3" s="64"/>
      <c r="R3" s="75"/>
      <c r="S3" s="75"/>
      <c r="T3" s="75"/>
      <c r="U3" s="76" t="s">
        <v>3</v>
      </c>
    </row>
    <row r="4" spans="1:23" s="26" customFormat="1" ht="39" customHeight="1">
      <c r="A4" s="40" t="s">
        <v>4</v>
      </c>
      <c r="B4" s="41" t="s">
        <v>5</v>
      </c>
      <c r="C4" s="41"/>
      <c r="D4" s="42" t="s">
        <v>6</v>
      </c>
      <c r="E4" s="43" t="s">
        <v>7</v>
      </c>
      <c r="F4" s="44"/>
      <c r="G4" s="45"/>
      <c r="H4" s="86" t="s">
        <v>8</v>
      </c>
      <c r="I4" s="70"/>
      <c r="J4" s="70"/>
      <c r="K4" s="70"/>
      <c r="L4" s="70"/>
      <c r="M4" s="68" t="s">
        <v>9</v>
      </c>
      <c r="N4" s="68"/>
      <c r="O4" s="68" t="s">
        <v>10</v>
      </c>
      <c r="P4" s="68" t="s">
        <v>11</v>
      </c>
      <c r="Q4" s="77" t="s">
        <v>12</v>
      </c>
      <c r="R4" s="78" t="s">
        <v>13</v>
      </c>
      <c r="S4" s="79"/>
      <c r="T4" s="80"/>
      <c r="U4" s="81" t="s">
        <v>14</v>
      </c>
      <c r="V4" s="82"/>
      <c r="W4" s="82"/>
    </row>
    <row r="5" spans="1:23" s="26" customFormat="1" ht="48" customHeight="1">
      <c r="A5" s="40"/>
      <c r="B5" s="41"/>
      <c r="C5" s="41"/>
      <c r="D5" s="42"/>
      <c r="E5" s="47"/>
      <c r="F5" s="48" t="s">
        <v>15</v>
      </c>
      <c r="G5" s="48" t="s">
        <v>16</v>
      </c>
      <c r="H5" s="87" t="s">
        <v>17</v>
      </c>
      <c r="I5" s="88" t="s">
        <v>18</v>
      </c>
      <c r="J5" s="70" t="s">
        <v>19</v>
      </c>
      <c r="K5" s="58" t="s">
        <v>20</v>
      </c>
      <c r="L5" s="88" t="s">
        <v>21</v>
      </c>
      <c r="M5" s="70" t="s">
        <v>22</v>
      </c>
      <c r="N5" s="70" t="s">
        <v>23</v>
      </c>
      <c r="O5" s="58" t="s">
        <v>23</v>
      </c>
      <c r="P5" s="70" t="s">
        <v>23</v>
      </c>
      <c r="Q5" s="77"/>
      <c r="R5" s="83"/>
      <c r="S5" s="48" t="s">
        <v>24</v>
      </c>
      <c r="T5" s="48" t="s">
        <v>25</v>
      </c>
      <c r="U5" s="81"/>
      <c r="V5" s="82"/>
      <c r="W5" s="82"/>
    </row>
    <row r="6" spans="1:21" ht="25.5" customHeight="1">
      <c r="A6" s="50" t="s">
        <v>26</v>
      </c>
      <c r="B6" s="41"/>
      <c r="C6" s="41"/>
      <c r="D6" s="50"/>
      <c r="E6" s="51">
        <f>SUM(E7:E9)</f>
        <v>390640</v>
      </c>
      <c r="F6" s="51">
        <f>SUM(F7:F9)</f>
        <v>67170</v>
      </c>
      <c r="G6" s="51">
        <f>SUM(G7:G9)</f>
        <v>29900</v>
      </c>
      <c r="H6" s="51"/>
      <c r="I6" s="51"/>
      <c r="J6" s="51"/>
      <c r="K6" s="51"/>
      <c r="L6" s="51"/>
      <c r="M6" s="51">
        <f>SUM(M7:M9)</f>
        <v>62105</v>
      </c>
      <c r="N6" s="51">
        <f>SUM(N7:N9)</f>
        <v>0</v>
      </c>
      <c r="O6" s="51">
        <f>SUM(O7:O9)</f>
        <v>9000</v>
      </c>
      <c r="P6" s="51">
        <f>P8+P9+175</f>
        <v>9000</v>
      </c>
      <c r="Q6" s="51">
        <f aca="true" t="shared" si="0" ref="Q6:T6">SUM(Q7:Q9)</f>
        <v>9000</v>
      </c>
      <c r="R6" s="51">
        <f t="shared" si="0"/>
        <v>71105</v>
      </c>
      <c r="S6" s="51">
        <f t="shared" si="0"/>
        <v>62280</v>
      </c>
      <c r="T6" s="51">
        <f t="shared" si="0"/>
        <v>8825</v>
      </c>
      <c r="U6" s="90"/>
    </row>
    <row r="7" spans="1:23" s="31" customFormat="1" ht="48">
      <c r="A7" s="50">
        <v>1</v>
      </c>
      <c r="B7" s="41" t="s">
        <v>27</v>
      </c>
      <c r="C7" s="41"/>
      <c r="D7" s="54" t="s">
        <v>28</v>
      </c>
      <c r="E7" s="52">
        <v>269069</v>
      </c>
      <c r="F7" s="52">
        <v>27280</v>
      </c>
      <c r="G7" s="52">
        <v>0</v>
      </c>
      <c r="H7" s="52">
        <v>136342</v>
      </c>
      <c r="I7" s="89">
        <f aca="true" t="shared" si="1" ref="I7:I9">H7/E7</f>
        <v>0.5067176077511716</v>
      </c>
      <c r="J7" s="53">
        <v>35000</v>
      </c>
      <c r="K7" s="53">
        <v>35000</v>
      </c>
      <c r="L7" s="89">
        <f aca="true" t="shared" si="2" ref="L7:L9">K7/J7</f>
        <v>1</v>
      </c>
      <c r="M7" s="53">
        <v>27105</v>
      </c>
      <c r="N7" s="53">
        <v>0</v>
      </c>
      <c r="O7" s="53">
        <v>175</v>
      </c>
      <c r="P7" s="53" t="s">
        <v>29</v>
      </c>
      <c r="Q7" s="91">
        <v>175</v>
      </c>
      <c r="R7" s="92">
        <f aca="true" t="shared" si="3" ref="R7:R9">S7+T7</f>
        <v>27280</v>
      </c>
      <c r="S7" s="55">
        <f>M7+175</f>
        <v>27280</v>
      </c>
      <c r="T7" s="55">
        <v>0</v>
      </c>
      <c r="U7" s="85" t="s">
        <v>30</v>
      </c>
      <c r="V7" s="93"/>
      <c r="W7" s="93"/>
    </row>
    <row r="8" spans="1:23" s="31" customFormat="1" ht="60">
      <c r="A8" s="50">
        <v>2</v>
      </c>
      <c r="B8" s="41" t="s">
        <v>27</v>
      </c>
      <c r="C8" s="41"/>
      <c r="D8" s="54" t="s">
        <v>31</v>
      </c>
      <c r="E8" s="52">
        <v>58904</v>
      </c>
      <c r="F8" s="52">
        <v>15640</v>
      </c>
      <c r="G8" s="55">
        <f>ROUND(43622*0.35,0)</f>
        <v>15268</v>
      </c>
      <c r="H8" s="52">
        <v>30650</v>
      </c>
      <c r="I8" s="89">
        <f t="shared" si="1"/>
        <v>0.5203381773733533</v>
      </c>
      <c r="J8" s="53">
        <v>17000</v>
      </c>
      <c r="K8" s="53">
        <v>13700</v>
      </c>
      <c r="L8" s="89">
        <f t="shared" si="2"/>
        <v>0.8058823529411765</v>
      </c>
      <c r="M8" s="53">
        <v>14000</v>
      </c>
      <c r="N8" s="53">
        <v>0</v>
      </c>
      <c r="O8" s="53">
        <v>3814</v>
      </c>
      <c r="P8" s="53">
        <v>3814</v>
      </c>
      <c r="Q8" s="91">
        <v>3814</v>
      </c>
      <c r="R8" s="92">
        <f t="shared" si="3"/>
        <v>17814</v>
      </c>
      <c r="S8" s="55">
        <f>M8</f>
        <v>14000</v>
      </c>
      <c r="T8" s="55">
        <f>N8+Q8</f>
        <v>3814</v>
      </c>
      <c r="U8" s="85" t="s">
        <v>32</v>
      </c>
      <c r="V8" s="93"/>
      <c r="W8" s="93"/>
    </row>
    <row r="9" spans="1:23" s="31" customFormat="1" ht="60">
      <c r="A9" s="50">
        <v>3</v>
      </c>
      <c r="B9" s="41" t="s">
        <v>33</v>
      </c>
      <c r="C9" s="41"/>
      <c r="D9" s="54" t="s">
        <v>34</v>
      </c>
      <c r="E9" s="55">
        <v>62667</v>
      </c>
      <c r="F9" s="55">
        <v>24250</v>
      </c>
      <c r="G9" s="55">
        <v>14632</v>
      </c>
      <c r="H9" s="55">
        <v>47128</v>
      </c>
      <c r="I9" s="89">
        <f t="shared" si="1"/>
        <v>0.7520385529864203</v>
      </c>
      <c r="J9" s="58">
        <v>20000</v>
      </c>
      <c r="K9" s="58">
        <v>16128</v>
      </c>
      <c r="L9" s="89">
        <f t="shared" si="2"/>
        <v>0.8064</v>
      </c>
      <c r="M9" s="58">
        <v>21000</v>
      </c>
      <c r="N9" s="58">
        <v>0</v>
      </c>
      <c r="O9" s="58">
        <v>5011</v>
      </c>
      <c r="P9" s="58">
        <v>5011</v>
      </c>
      <c r="Q9" s="94">
        <v>5011</v>
      </c>
      <c r="R9" s="92">
        <f t="shared" si="3"/>
        <v>26011</v>
      </c>
      <c r="S9" s="92">
        <f>M9</f>
        <v>21000</v>
      </c>
      <c r="T9" s="92">
        <f>N9+Q9</f>
        <v>5011</v>
      </c>
      <c r="U9" s="85" t="s">
        <v>35</v>
      </c>
      <c r="V9" s="93"/>
      <c r="W9" s="93"/>
    </row>
  </sheetData>
  <sheetProtection/>
  <mergeCells count="14">
    <mergeCell ref="A2:U2"/>
    <mergeCell ref="E4:G4"/>
    <mergeCell ref="H4:L4"/>
    <mergeCell ref="M4:N4"/>
    <mergeCell ref="R4:T4"/>
    <mergeCell ref="A6:D6"/>
    <mergeCell ref="B7:C7"/>
    <mergeCell ref="B8:C8"/>
    <mergeCell ref="B9:C9"/>
    <mergeCell ref="A4:A5"/>
    <mergeCell ref="D4:D5"/>
    <mergeCell ref="Q4:Q5"/>
    <mergeCell ref="U4:U5"/>
    <mergeCell ref="B4:C5"/>
  </mergeCells>
  <printOptions horizontalCentered="1"/>
  <pageMargins left="0.16" right="0.35" top="0.39" bottom="0.51" header="0.51" footer="0.51"/>
  <pageSetup horizontalDpi="600" verticalDpi="600" orientation="landscape" paperSize="8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view="pageBreakPreview" zoomScaleNormal="70" zoomScaleSheetLayoutView="100" workbookViewId="0" topLeftCell="A1">
      <pane xSplit="6" ySplit="5" topLeftCell="G6" activePane="bottomRight" state="frozen"/>
      <selection pane="bottomRight" activeCell="L11" sqref="L11"/>
    </sheetView>
  </sheetViews>
  <sheetFormatPr defaultColWidth="9.00390625" defaultRowHeight="14.25"/>
  <cols>
    <col min="1" max="1" width="4.25390625" style="0" customWidth="1"/>
    <col min="2" max="2" width="4.125" style="29" customWidth="1"/>
    <col min="3" max="3" width="6.50390625" style="29" customWidth="1"/>
    <col min="4" max="4" width="10.875" style="0" customWidth="1"/>
    <col min="5" max="5" width="8.125" style="30" customWidth="1"/>
    <col min="6" max="6" width="7.125" style="30" customWidth="1"/>
    <col min="7" max="7" width="5.75390625" style="30" customWidth="1"/>
    <col min="8" max="8" width="4.125" style="31" customWidth="1"/>
    <col min="9" max="9" width="3.25390625" style="32" customWidth="1"/>
    <col min="10" max="10" width="5.75390625" style="0" customWidth="1"/>
    <col min="11" max="11" width="3.50390625" style="31" customWidth="1"/>
    <col min="12" max="12" width="6.125" style="32" customWidth="1"/>
    <col min="13" max="13" width="7.25390625" style="32" customWidth="1"/>
    <col min="14" max="14" width="6.75390625" style="0" customWidth="1"/>
    <col min="15" max="15" width="6.00390625" style="0" customWidth="1"/>
    <col min="16" max="16" width="7.125" style="0" customWidth="1"/>
    <col min="17" max="17" width="7.875" style="0" customWidth="1"/>
    <col min="18" max="18" width="7.75390625" style="0" customWidth="1"/>
    <col min="19" max="19" width="7.00390625" style="0" customWidth="1"/>
    <col min="20" max="21" width="6.75390625" style="0" customWidth="1"/>
    <col min="22" max="22" width="33.50390625" style="0" customWidth="1"/>
    <col min="23" max="23" width="1.75390625" style="0" customWidth="1"/>
    <col min="24" max="24" width="3.375" style="0" customWidth="1"/>
  </cols>
  <sheetData>
    <row r="1" spans="1:27" s="23" customFormat="1" ht="16.5" customHeight="1">
      <c r="A1" s="3" t="s">
        <v>36</v>
      </c>
      <c r="B1" s="33"/>
      <c r="C1" s="33"/>
      <c r="D1" s="3"/>
      <c r="E1" s="3"/>
      <c r="F1" s="3"/>
      <c r="G1" s="3"/>
      <c r="H1" s="4"/>
      <c r="I1" s="4"/>
      <c r="L1" s="61"/>
      <c r="M1" s="61"/>
      <c r="N1" s="62"/>
      <c r="O1" s="62"/>
      <c r="P1" s="62"/>
      <c r="Q1" s="31"/>
      <c r="R1" s="31"/>
      <c r="S1"/>
      <c r="T1"/>
      <c r="U1"/>
      <c r="V1"/>
      <c r="W1" s="62"/>
      <c r="X1" s="73"/>
      <c r="Y1"/>
      <c r="Z1"/>
      <c r="AA1"/>
    </row>
    <row r="2" spans="1:34" s="24" customFormat="1" ht="24" customHeight="1">
      <c r="A2" s="34" t="s">
        <v>37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22" s="25" customFormat="1" ht="24.75" customHeight="1">
      <c r="A3" s="36" t="s">
        <v>2</v>
      </c>
      <c r="B3" s="37"/>
      <c r="C3" s="37"/>
      <c r="D3" s="36"/>
      <c r="E3" s="38"/>
      <c r="F3" s="38"/>
      <c r="G3" s="38"/>
      <c r="H3" s="39"/>
      <c r="I3" s="63"/>
      <c r="J3" s="64"/>
      <c r="K3" s="39"/>
      <c r="L3" s="63"/>
      <c r="M3" s="63"/>
      <c r="N3" s="64"/>
      <c r="O3" s="64"/>
      <c r="P3" s="64"/>
      <c r="Q3" s="64"/>
      <c r="R3" s="64"/>
      <c r="S3" s="75"/>
      <c r="T3" s="75"/>
      <c r="U3" s="75"/>
      <c r="V3" s="76" t="s">
        <v>3</v>
      </c>
    </row>
    <row r="4" spans="1:24" s="26" customFormat="1" ht="39" customHeight="1">
      <c r="A4" s="40" t="s">
        <v>4</v>
      </c>
      <c r="B4" s="41" t="s">
        <v>5</v>
      </c>
      <c r="C4" s="41"/>
      <c r="D4" s="42" t="s">
        <v>6</v>
      </c>
      <c r="E4" s="43" t="s">
        <v>7</v>
      </c>
      <c r="F4" s="44"/>
      <c r="G4" s="45"/>
      <c r="H4" s="46" t="s">
        <v>38</v>
      </c>
      <c r="I4" s="65"/>
      <c r="J4" s="65"/>
      <c r="K4" s="65"/>
      <c r="L4" s="66"/>
      <c r="M4" s="67" t="s">
        <v>39</v>
      </c>
      <c r="N4" s="68" t="s">
        <v>9</v>
      </c>
      <c r="O4" s="68"/>
      <c r="P4" s="68" t="s">
        <v>10</v>
      </c>
      <c r="Q4" s="68" t="s">
        <v>11</v>
      </c>
      <c r="R4" s="77" t="s">
        <v>12</v>
      </c>
      <c r="S4" s="78" t="s">
        <v>13</v>
      </c>
      <c r="T4" s="79"/>
      <c r="U4" s="80"/>
      <c r="V4" s="81" t="s">
        <v>14</v>
      </c>
      <c r="W4" s="82"/>
      <c r="X4" s="82"/>
    </row>
    <row r="5" spans="1:24" s="26" customFormat="1" ht="48" customHeight="1">
      <c r="A5" s="40"/>
      <c r="B5" s="41"/>
      <c r="C5" s="41"/>
      <c r="D5" s="42"/>
      <c r="E5" s="47"/>
      <c r="F5" s="48" t="s">
        <v>15</v>
      </c>
      <c r="G5" s="48" t="s">
        <v>16</v>
      </c>
      <c r="H5" s="49" t="s">
        <v>40</v>
      </c>
      <c r="I5" s="49"/>
      <c r="J5" s="49" t="s">
        <v>41</v>
      </c>
      <c r="K5" s="49"/>
      <c r="L5" s="66" t="s">
        <v>42</v>
      </c>
      <c r="M5" s="69"/>
      <c r="N5" s="70" t="s">
        <v>22</v>
      </c>
      <c r="O5" s="70" t="s">
        <v>23</v>
      </c>
      <c r="P5" s="58" t="s">
        <v>23</v>
      </c>
      <c r="Q5" s="70" t="s">
        <v>23</v>
      </c>
      <c r="R5" s="77"/>
      <c r="S5" s="83"/>
      <c r="T5" s="48" t="s">
        <v>24</v>
      </c>
      <c r="U5" s="48" t="s">
        <v>25</v>
      </c>
      <c r="V5" s="81"/>
      <c r="W5" s="82"/>
      <c r="X5" s="82"/>
    </row>
    <row r="6" spans="1:22" ht="29.25" customHeight="1">
      <c r="A6" s="50" t="s">
        <v>26</v>
      </c>
      <c r="B6" s="41"/>
      <c r="C6" s="41"/>
      <c r="D6" s="50"/>
      <c r="E6" s="51">
        <f aca="true" t="shared" si="0" ref="E6:G6">SUM(E7:E20)</f>
        <v>21617</v>
      </c>
      <c r="F6" s="51">
        <f t="shared" si="0"/>
        <v>8601</v>
      </c>
      <c r="G6" s="51">
        <f t="shared" si="0"/>
        <v>4762</v>
      </c>
      <c r="H6" s="52"/>
      <c r="I6" s="52"/>
      <c r="J6" s="52"/>
      <c r="K6" s="52"/>
      <c r="L6" s="51"/>
      <c r="M6" s="51"/>
      <c r="N6" s="51">
        <f aca="true" t="shared" si="1" ref="N6:U6">SUM(N7:N20)</f>
        <v>8210</v>
      </c>
      <c r="O6" s="51">
        <f t="shared" si="1"/>
        <v>859</v>
      </c>
      <c r="P6" s="51">
        <f t="shared" si="1"/>
        <v>2053</v>
      </c>
      <c r="Q6" s="51">
        <f t="shared" si="1"/>
        <v>2053</v>
      </c>
      <c r="R6" s="51">
        <f t="shared" si="1"/>
        <v>2053</v>
      </c>
      <c r="S6" s="51">
        <f t="shared" si="1"/>
        <v>11122</v>
      </c>
      <c r="T6" s="51">
        <f t="shared" si="1"/>
        <v>8210</v>
      </c>
      <c r="U6" s="51">
        <f t="shared" si="1"/>
        <v>2912</v>
      </c>
      <c r="V6" s="84"/>
    </row>
    <row r="7" spans="1:22" s="27" customFormat="1" ht="36">
      <c r="A7" s="50">
        <v>1</v>
      </c>
      <c r="B7" s="53" t="s">
        <v>43</v>
      </c>
      <c r="C7" s="53" t="s">
        <v>44</v>
      </c>
      <c r="D7" s="54" t="s">
        <v>45</v>
      </c>
      <c r="E7" s="55">
        <v>1727</v>
      </c>
      <c r="F7" s="55">
        <v>800</v>
      </c>
      <c r="G7" s="52">
        <v>150</v>
      </c>
      <c r="H7" s="52">
        <v>1189</v>
      </c>
      <c r="I7" s="52">
        <f>H7/E7</f>
        <v>0.6884771279675739</v>
      </c>
      <c r="J7" s="56">
        <v>1209.5</v>
      </c>
      <c r="K7" s="56">
        <v>0</v>
      </c>
      <c r="L7" s="71">
        <f aca="true" t="shared" si="2" ref="L7:L20">J7/H7</f>
        <v>1.0172413793103448</v>
      </c>
      <c r="M7" s="72"/>
      <c r="N7" s="55">
        <v>800</v>
      </c>
      <c r="O7" s="55">
        <v>75</v>
      </c>
      <c r="P7" s="55">
        <v>75</v>
      </c>
      <c r="Q7" s="55">
        <v>75</v>
      </c>
      <c r="R7" s="55">
        <v>75</v>
      </c>
      <c r="S7" s="55">
        <f aca="true" t="shared" si="3" ref="S7:S20">T7+U7</f>
        <v>950</v>
      </c>
      <c r="T7" s="55">
        <f aca="true" t="shared" si="4" ref="T6:T20">N7</f>
        <v>800</v>
      </c>
      <c r="U7" s="55">
        <f aca="true" t="shared" si="5" ref="U6:U20">O7+R7</f>
        <v>150</v>
      </c>
      <c r="V7" s="85" t="s">
        <v>46</v>
      </c>
    </row>
    <row r="8" spans="1:22" s="27" customFormat="1" ht="36">
      <c r="A8" s="50">
        <v>2</v>
      </c>
      <c r="B8" s="41" t="s">
        <v>47</v>
      </c>
      <c r="C8" s="53" t="s">
        <v>48</v>
      </c>
      <c r="D8" s="54" t="s">
        <v>49</v>
      </c>
      <c r="E8" s="55">
        <v>1625</v>
      </c>
      <c r="F8" s="55">
        <v>800</v>
      </c>
      <c r="G8" s="52">
        <v>170</v>
      </c>
      <c r="H8" s="56">
        <v>909.8</v>
      </c>
      <c r="I8" s="56"/>
      <c r="J8" s="56">
        <v>851.2</v>
      </c>
      <c r="K8" s="56"/>
      <c r="L8" s="71">
        <f t="shared" si="2"/>
        <v>0.9355902396131018</v>
      </c>
      <c r="M8" s="72">
        <v>1013</v>
      </c>
      <c r="N8" s="55">
        <v>800</v>
      </c>
      <c r="O8" s="55">
        <v>153</v>
      </c>
      <c r="P8" s="55">
        <v>17</v>
      </c>
      <c r="Q8" s="55">
        <v>17</v>
      </c>
      <c r="R8" s="55">
        <v>17</v>
      </c>
      <c r="S8" s="55">
        <f t="shared" si="3"/>
        <v>970</v>
      </c>
      <c r="T8" s="55">
        <f t="shared" si="4"/>
        <v>800</v>
      </c>
      <c r="U8" s="55">
        <f t="shared" si="5"/>
        <v>170</v>
      </c>
      <c r="V8" s="85" t="s">
        <v>50</v>
      </c>
    </row>
    <row r="9" spans="1:22" s="27" customFormat="1" ht="73.5" customHeight="1">
      <c r="A9" s="50">
        <v>3</v>
      </c>
      <c r="B9" s="41" t="s">
        <v>51</v>
      </c>
      <c r="C9" s="57" t="s">
        <v>52</v>
      </c>
      <c r="D9" s="54" t="s">
        <v>53</v>
      </c>
      <c r="E9" s="55">
        <v>2269</v>
      </c>
      <c r="F9" s="55">
        <v>630</v>
      </c>
      <c r="G9" s="52">
        <v>593</v>
      </c>
      <c r="H9" s="52">
        <v>1537</v>
      </c>
      <c r="I9" s="52"/>
      <c r="J9" s="52">
        <v>1450</v>
      </c>
      <c r="K9" s="52"/>
      <c r="L9" s="71">
        <f t="shared" si="2"/>
        <v>0.9433962264150944</v>
      </c>
      <c r="M9" s="72"/>
      <c r="N9" s="55">
        <v>630</v>
      </c>
      <c r="O9" s="55">
        <v>316</v>
      </c>
      <c r="P9" s="55">
        <v>277</v>
      </c>
      <c r="Q9" s="55">
        <v>277</v>
      </c>
      <c r="R9" s="55">
        <v>277</v>
      </c>
      <c r="S9" s="55">
        <f t="shared" si="3"/>
        <v>1223</v>
      </c>
      <c r="T9" s="55">
        <f t="shared" si="4"/>
        <v>630</v>
      </c>
      <c r="U9" s="55">
        <f t="shared" si="5"/>
        <v>593</v>
      </c>
      <c r="V9" s="85" t="s">
        <v>54</v>
      </c>
    </row>
    <row r="10" spans="1:22" s="27" customFormat="1" ht="36">
      <c r="A10" s="58">
        <v>4</v>
      </c>
      <c r="B10" s="41" t="s">
        <v>51</v>
      </c>
      <c r="C10" s="57" t="s">
        <v>55</v>
      </c>
      <c r="D10" s="54" t="s">
        <v>56</v>
      </c>
      <c r="E10" s="55">
        <v>1600</v>
      </c>
      <c r="F10" s="55">
        <v>800</v>
      </c>
      <c r="G10" s="52">
        <v>150</v>
      </c>
      <c r="H10" s="52">
        <v>771</v>
      </c>
      <c r="I10" s="52"/>
      <c r="J10" s="52">
        <v>758</v>
      </c>
      <c r="K10" s="52"/>
      <c r="L10" s="71">
        <f t="shared" si="2"/>
        <v>0.9831387808041504</v>
      </c>
      <c r="M10" s="72">
        <v>1028.03</v>
      </c>
      <c r="N10" s="55">
        <v>800</v>
      </c>
      <c r="O10" s="55">
        <v>135</v>
      </c>
      <c r="P10" s="55">
        <v>15</v>
      </c>
      <c r="Q10" s="55">
        <v>15</v>
      </c>
      <c r="R10" s="55">
        <v>15</v>
      </c>
      <c r="S10" s="55">
        <f t="shared" si="3"/>
        <v>950</v>
      </c>
      <c r="T10" s="55">
        <f t="shared" si="4"/>
        <v>800</v>
      </c>
      <c r="U10" s="55">
        <f t="shared" si="5"/>
        <v>150</v>
      </c>
      <c r="V10" s="85" t="s">
        <v>57</v>
      </c>
    </row>
    <row r="11" spans="1:24" s="28" customFormat="1" ht="24">
      <c r="A11" s="58">
        <v>5</v>
      </c>
      <c r="B11" s="41" t="s">
        <v>51</v>
      </c>
      <c r="C11" s="57" t="s">
        <v>55</v>
      </c>
      <c r="D11" s="59" t="s">
        <v>58</v>
      </c>
      <c r="E11" s="55">
        <v>1627</v>
      </c>
      <c r="F11" s="55">
        <v>700</v>
      </c>
      <c r="G11" s="60">
        <v>392</v>
      </c>
      <c r="H11" s="60">
        <v>1058</v>
      </c>
      <c r="I11" s="60"/>
      <c r="J11" s="60">
        <v>865.4</v>
      </c>
      <c r="K11" s="60"/>
      <c r="L11" s="71">
        <f t="shared" si="2"/>
        <v>0.8179584120982987</v>
      </c>
      <c r="M11" s="72"/>
      <c r="N11" s="55">
        <v>700</v>
      </c>
      <c r="O11" s="55">
        <v>20</v>
      </c>
      <c r="P11" s="55">
        <v>176</v>
      </c>
      <c r="Q11" s="55">
        <v>176</v>
      </c>
      <c r="R11" s="55">
        <v>176</v>
      </c>
      <c r="S11" s="55">
        <f t="shared" si="3"/>
        <v>896</v>
      </c>
      <c r="T11" s="55">
        <f t="shared" si="4"/>
        <v>700</v>
      </c>
      <c r="U11" s="55">
        <f t="shared" si="5"/>
        <v>196</v>
      </c>
      <c r="V11" s="85" t="s">
        <v>59</v>
      </c>
      <c r="W11" s="26"/>
      <c r="X11" s="26"/>
    </row>
    <row r="12" spans="1:22" s="27" customFormat="1" ht="24">
      <c r="A12" s="58">
        <v>6</v>
      </c>
      <c r="B12" s="41" t="s">
        <v>51</v>
      </c>
      <c r="C12" s="57" t="s">
        <v>55</v>
      </c>
      <c r="D12" s="54" t="s">
        <v>60</v>
      </c>
      <c r="E12" s="55">
        <v>2421</v>
      </c>
      <c r="F12" s="55">
        <v>880</v>
      </c>
      <c r="G12" s="52">
        <v>606</v>
      </c>
      <c r="H12" s="52">
        <v>1604</v>
      </c>
      <c r="I12" s="52"/>
      <c r="J12" s="52">
        <v>936.4</v>
      </c>
      <c r="K12" s="52"/>
      <c r="L12" s="71">
        <f t="shared" si="2"/>
        <v>0.583790523690773</v>
      </c>
      <c r="M12" s="72"/>
      <c r="N12" s="55">
        <v>880</v>
      </c>
      <c r="O12" s="55">
        <v>20</v>
      </c>
      <c r="P12" s="55">
        <v>283</v>
      </c>
      <c r="Q12" s="55">
        <v>283</v>
      </c>
      <c r="R12" s="55">
        <v>283</v>
      </c>
      <c r="S12" s="55">
        <f t="shared" si="3"/>
        <v>1183</v>
      </c>
      <c r="T12" s="55">
        <f t="shared" si="4"/>
        <v>880</v>
      </c>
      <c r="U12" s="55">
        <f t="shared" si="5"/>
        <v>303</v>
      </c>
      <c r="V12" s="85" t="s">
        <v>61</v>
      </c>
    </row>
    <row r="13" spans="1:22" s="27" customFormat="1" ht="24">
      <c r="A13" s="58">
        <v>7</v>
      </c>
      <c r="B13" s="41" t="s">
        <v>51</v>
      </c>
      <c r="C13" s="57" t="s">
        <v>55</v>
      </c>
      <c r="D13" s="54" t="s">
        <v>62</v>
      </c>
      <c r="E13" s="55">
        <v>829</v>
      </c>
      <c r="F13" s="55">
        <v>290</v>
      </c>
      <c r="G13" s="52">
        <v>193</v>
      </c>
      <c r="H13" s="52">
        <v>450</v>
      </c>
      <c r="I13" s="52"/>
      <c r="J13" s="52">
        <v>230</v>
      </c>
      <c r="K13" s="52"/>
      <c r="L13" s="71">
        <f t="shared" si="2"/>
        <v>0.5111111111111111</v>
      </c>
      <c r="M13" s="72"/>
      <c r="N13" s="55">
        <v>290</v>
      </c>
      <c r="O13" s="55">
        <v>20</v>
      </c>
      <c r="P13" s="55">
        <v>76</v>
      </c>
      <c r="Q13" s="55">
        <v>76</v>
      </c>
      <c r="R13" s="55">
        <v>76</v>
      </c>
      <c r="S13" s="55">
        <f t="shared" si="3"/>
        <v>386</v>
      </c>
      <c r="T13" s="55">
        <f t="shared" si="4"/>
        <v>290</v>
      </c>
      <c r="U13" s="55">
        <f t="shared" si="5"/>
        <v>96</v>
      </c>
      <c r="V13" s="85" t="s">
        <v>63</v>
      </c>
    </row>
    <row r="14" spans="1:22" s="27" customFormat="1" ht="24">
      <c r="A14" s="58">
        <v>8</v>
      </c>
      <c r="B14" s="41" t="s">
        <v>51</v>
      </c>
      <c r="C14" s="57" t="s">
        <v>55</v>
      </c>
      <c r="D14" s="54" t="s">
        <v>64</v>
      </c>
      <c r="E14" s="55">
        <v>854</v>
      </c>
      <c r="F14" s="55">
        <v>360</v>
      </c>
      <c r="G14" s="52">
        <v>200</v>
      </c>
      <c r="H14" s="52">
        <v>504</v>
      </c>
      <c r="I14" s="52"/>
      <c r="J14" s="56">
        <v>276.6</v>
      </c>
      <c r="K14" s="56"/>
      <c r="L14" s="71">
        <f t="shared" si="2"/>
        <v>0.5488095238095239</v>
      </c>
      <c r="M14" s="72"/>
      <c r="N14" s="55">
        <v>360</v>
      </c>
      <c r="O14" s="55">
        <v>20</v>
      </c>
      <c r="P14" s="55">
        <v>80</v>
      </c>
      <c r="Q14" s="55">
        <v>80</v>
      </c>
      <c r="R14" s="55">
        <v>80</v>
      </c>
      <c r="S14" s="55">
        <f t="shared" si="3"/>
        <v>460</v>
      </c>
      <c r="T14" s="55">
        <f t="shared" si="4"/>
        <v>360</v>
      </c>
      <c r="U14" s="55">
        <f t="shared" si="5"/>
        <v>100</v>
      </c>
      <c r="V14" s="85" t="s">
        <v>65</v>
      </c>
    </row>
    <row r="15" spans="1:22" s="27" customFormat="1" ht="24">
      <c r="A15" s="58">
        <v>9</v>
      </c>
      <c r="B15" s="41" t="s">
        <v>51</v>
      </c>
      <c r="C15" s="57" t="s">
        <v>55</v>
      </c>
      <c r="D15" s="54" t="s">
        <v>66</v>
      </c>
      <c r="E15" s="55">
        <v>3107</v>
      </c>
      <c r="F15" s="55">
        <v>1440</v>
      </c>
      <c r="G15" s="52">
        <v>802</v>
      </c>
      <c r="H15" s="52">
        <v>2322</v>
      </c>
      <c r="I15" s="52"/>
      <c r="J15" s="56">
        <v>1200</v>
      </c>
      <c r="K15" s="56"/>
      <c r="L15" s="71">
        <f t="shared" si="2"/>
        <v>0.5167958656330749</v>
      </c>
      <c r="M15" s="72"/>
      <c r="N15" s="55">
        <v>1440</v>
      </c>
      <c r="O15" s="55">
        <v>20</v>
      </c>
      <c r="P15" s="55">
        <v>381</v>
      </c>
      <c r="Q15" s="55">
        <v>381</v>
      </c>
      <c r="R15" s="55">
        <v>381</v>
      </c>
      <c r="S15" s="55">
        <f t="shared" si="3"/>
        <v>1841</v>
      </c>
      <c r="T15" s="55">
        <f t="shared" si="4"/>
        <v>1440</v>
      </c>
      <c r="U15" s="55">
        <f t="shared" si="5"/>
        <v>401</v>
      </c>
      <c r="V15" s="85" t="s">
        <v>67</v>
      </c>
    </row>
    <row r="16" spans="1:22" s="27" customFormat="1" ht="24">
      <c r="A16" s="58">
        <v>10</v>
      </c>
      <c r="B16" s="41" t="s">
        <v>51</v>
      </c>
      <c r="C16" s="57" t="s">
        <v>55</v>
      </c>
      <c r="D16" s="54" t="s">
        <v>68</v>
      </c>
      <c r="E16" s="55">
        <v>1313</v>
      </c>
      <c r="F16" s="55">
        <v>440</v>
      </c>
      <c r="G16" s="52">
        <v>307</v>
      </c>
      <c r="H16" s="52">
        <v>885</v>
      </c>
      <c r="I16" s="52"/>
      <c r="J16" s="52">
        <v>622</v>
      </c>
      <c r="K16" s="52"/>
      <c r="L16" s="71">
        <f t="shared" si="2"/>
        <v>0.7028248587570621</v>
      </c>
      <c r="M16" s="72"/>
      <c r="N16" s="55">
        <v>440</v>
      </c>
      <c r="O16" s="55">
        <v>20</v>
      </c>
      <c r="P16" s="55">
        <v>133</v>
      </c>
      <c r="Q16" s="55">
        <v>133</v>
      </c>
      <c r="R16" s="55">
        <v>133</v>
      </c>
      <c r="S16" s="55">
        <f t="shared" si="3"/>
        <v>593</v>
      </c>
      <c r="T16" s="55">
        <f t="shared" si="4"/>
        <v>440</v>
      </c>
      <c r="U16" s="55">
        <f t="shared" si="5"/>
        <v>153</v>
      </c>
      <c r="V16" s="85" t="s">
        <v>69</v>
      </c>
    </row>
    <row r="17" spans="1:22" s="27" customFormat="1" ht="24">
      <c r="A17" s="58">
        <v>11</v>
      </c>
      <c r="B17" s="41" t="s">
        <v>51</v>
      </c>
      <c r="C17" s="57" t="s">
        <v>55</v>
      </c>
      <c r="D17" s="54" t="s">
        <v>70</v>
      </c>
      <c r="E17" s="55">
        <v>367</v>
      </c>
      <c r="F17" s="55">
        <v>0</v>
      </c>
      <c r="G17" s="52">
        <v>294</v>
      </c>
      <c r="H17" s="52">
        <v>208.2</v>
      </c>
      <c r="I17" s="52"/>
      <c r="J17" s="56">
        <v>117.9</v>
      </c>
      <c r="K17" s="56"/>
      <c r="L17" s="71">
        <f t="shared" si="2"/>
        <v>0.5662824207492796</v>
      </c>
      <c r="M17" s="72"/>
      <c r="N17" s="55">
        <v>0</v>
      </c>
      <c r="O17" s="55">
        <v>0</v>
      </c>
      <c r="P17" s="55">
        <v>147</v>
      </c>
      <c r="Q17" s="55">
        <v>147</v>
      </c>
      <c r="R17" s="55">
        <v>147</v>
      </c>
      <c r="S17" s="55">
        <f t="shared" si="3"/>
        <v>147</v>
      </c>
      <c r="T17" s="55">
        <f t="shared" si="4"/>
        <v>0</v>
      </c>
      <c r="U17" s="55">
        <f t="shared" si="5"/>
        <v>147</v>
      </c>
      <c r="V17" s="85" t="s">
        <v>71</v>
      </c>
    </row>
    <row r="18" spans="1:22" s="27" customFormat="1" ht="24">
      <c r="A18" s="58">
        <v>12</v>
      </c>
      <c r="B18" s="41" t="s">
        <v>51</v>
      </c>
      <c r="C18" s="57" t="s">
        <v>52</v>
      </c>
      <c r="D18" s="54" t="s">
        <v>72</v>
      </c>
      <c r="E18" s="55">
        <v>1295</v>
      </c>
      <c r="F18" s="55">
        <v>411</v>
      </c>
      <c r="G18" s="52">
        <v>308</v>
      </c>
      <c r="H18" s="56">
        <v>640.7</v>
      </c>
      <c r="I18" s="56"/>
      <c r="J18" s="52">
        <v>371</v>
      </c>
      <c r="K18" s="52"/>
      <c r="L18" s="71">
        <f t="shared" si="2"/>
        <v>0.5790541595130326</v>
      </c>
      <c r="M18" s="72"/>
      <c r="N18" s="55">
        <v>230</v>
      </c>
      <c r="O18" s="55">
        <v>20</v>
      </c>
      <c r="P18" s="55">
        <v>134</v>
      </c>
      <c r="Q18" s="55">
        <v>134</v>
      </c>
      <c r="R18" s="55">
        <v>134</v>
      </c>
      <c r="S18" s="55">
        <f t="shared" si="3"/>
        <v>384</v>
      </c>
      <c r="T18" s="55">
        <f t="shared" si="4"/>
        <v>230</v>
      </c>
      <c r="U18" s="55">
        <f t="shared" si="5"/>
        <v>154</v>
      </c>
      <c r="V18" s="85" t="s">
        <v>73</v>
      </c>
    </row>
    <row r="19" spans="1:22" s="27" customFormat="1" ht="24">
      <c r="A19" s="58">
        <v>13</v>
      </c>
      <c r="B19" s="41" t="s">
        <v>51</v>
      </c>
      <c r="C19" s="57" t="s">
        <v>52</v>
      </c>
      <c r="D19" s="54" t="s">
        <v>74</v>
      </c>
      <c r="E19" s="55">
        <v>1047</v>
      </c>
      <c r="F19" s="55">
        <v>440</v>
      </c>
      <c r="G19" s="52">
        <v>247</v>
      </c>
      <c r="H19" s="56">
        <v>538.8</v>
      </c>
      <c r="I19" s="56"/>
      <c r="J19" s="52">
        <v>309</v>
      </c>
      <c r="K19" s="52"/>
      <c r="L19" s="71">
        <f t="shared" si="2"/>
        <v>0.5734966592427617</v>
      </c>
      <c r="M19" s="72"/>
      <c r="N19" s="55">
        <v>230</v>
      </c>
      <c r="O19" s="55">
        <v>20</v>
      </c>
      <c r="P19" s="55">
        <v>103</v>
      </c>
      <c r="Q19" s="55">
        <v>103</v>
      </c>
      <c r="R19" s="55">
        <v>103</v>
      </c>
      <c r="S19" s="55">
        <f t="shared" si="3"/>
        <v>353</v>
      </c>
      <c r="T19" s="55">
        <f t="shared" si="4"/>
        <v>230</v>
      </c>
      <c r="U19" s="55">
        <f t="shared" si="5"/>
        <v>123</v>
      </c>
      <c r="V19" s="85" t="s">
        <v>75</v>
      </c>
    </row>
    <row r="20" spans="1:22" s="27" customFormat="1" ht="24">
      <c r="A20" s="58">
        <v>14</v>
      </c>
      <c r="B20" s="41" t="s">
        <v>51</v>
      </c>
      <c r="C20" s="57" t="s">
        <v>76</v>
      </c>
      <c r="D20" s="54" t="s">
        <v>77</v>
      </c>
      <c r="E20" s="55">
        <v>1536</v>
      </c>
      <c r="F20" s="55">
        <v>610</v>
      </c>
      <c r="G20" s="52">
        <v>350</v>
      </c>
      <c r="H20" s="56">
        <v>1000.5</v>
      </c>
      <c r="I20" s="56"/>
      <c r="J20" s="52">
        <v>530</v>
      </c>
      <c r="K20" s="52"/>
      <c r="L20" s="71">
        <f t="shared" si="2"/>
        <v>0.5297351324337831</v>
      </c>
      <c r="M20" s="72"/>
      <c r="N20" s="55">
        <v>610</v>
      </c>
      <c r="O20" s="55">
        <v>20</v>
      </c>
      <c r="P20" s="55">
        <v>156</v>
      </c>
      <c r="Q20" s="55">
        <v>156</v>
      </c>
      <c r="R20" s="55">
        <v>156</v>
      </c>
      <c r="S20" s="55">
        <f t="shared" si="3"/>
        <v>786</v>
      </c>
      <c r="T20" s="55">
        <f t="shared" si="4"/>
        <v>610</v>
      </c>
      <c r="U20" s="55">
        <f t="shared" si="5"/>
        <v>176</v>
      </c>
      <c r="V20" s="85" t="s">
        <v>78</v>
      </c>
    </row>
    <row r="21" ht="14.25"/>
  </sheetData>
  <sheetProtection/>
  <mergeCells count="44">
    <mergeCell ref="A2:V2"/>
    <mergeCell ref="E4:G4"/>
    <mergeCell ref="H4:L4"/>
    <mergeCell ref="N4:O4"/>
    <mergeCell ref="S4:U4"/>
    <mergeCell ref="H5:I5"/>
    <mergeCell ref="J5:K5"/>
    <mergeCell ref="A6:D6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A4:A5"/>
    <mergeCell ref="D4:D5"/>
    <mergeCell ref="M4:M5"/>
    <mergeCell ref="R4:R5"/>
    <mergeCell ref="V4:V5"/>
    <mergeCell ref="B4:C5"/>
  </mergeCells>
  <printOptions horizontalCentered="1"/>
  <pageMargins left="0.16" right="0.35" top="0.39" bottom="0.51" header="0.51" footer="0.51"/>
  <pageSetup horizontalDpi="600" verticalDpi="600" orientation="landscape" paperSize="8"/>
  <headerFooter scaleWithDoc="0"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workbookViewId="0" topLeftCell="A1">
      <selection activeCell="C13" sqref="C13"/>
    </sheetView>
  </sheetViews>
  <sheetFormatPr defaultColWidth="10.00390625" defaultRowHeight="14.25"/>
  <cols>
    <col min="1" max="1" width="15.625" style="1" customWidth="1"/>
    <col min="2" max="2" width="19.75390625" style="1" customWidth="1"/>
    <col min="3" max="3" width="14.625" style="1" customWidth="1"/>
    <col min="4" max="4" width="14.00390625" style="1" customWidth="1"/>
    <col min="5" max="5" width="15.625" style="1" customWidth="1"/>
    <col min="6" max="21" width="10.00390625" style="1" customWidth="1"/>
    <col min="22" max="16384" width="10.00390625" style="2" customWidth="1"/>
  </cols>
  <sheetData>
    <row r="1" spans="1:5" ht="14.25">
      <c r="A1" s="3" t="s">
        <v>79</v>
      </c>
      <c r="B1" s="4"/>
      <c r="C1" s="5"/>
      <c r="D1" s="5"/>
      <c r="E1" s="6"/>
    </row>
    <row r="2" spans="1:5" ht="30" customHeight="1">
      <c r="A2" s="7" t="s">
        <v>80</v>
      </c>
      <c r="B2" s="7"/>
      <c r="C2" s="7"/>
      <c r="D2" s="7"/>
      <c r="E2" s="7"/>
    </row>
    <row r="3" spans="1:5" ht="20.25">
      <c r="A3" s="8"/>
      <c r="B3" s="8"/>
      <c r="C3" s="5"/>
      <c r="D3" s="5"/>
      <c r="E3" s="9" t="s">
        <v>3</v>
      </c>
    </row>
    <row r="4" spans="1:5" ht="25.5" customHeight="1">
      <c r="A4" s="10" t="s">
        <v>5</v>
      </c>
      <c r="B4" s="10"/>
      <c r="C4" s="11" t="s">
        <v>81</v>
      </c>
      <c r="D4" s="11" t="s">
        <v>82</v>
      </c>
      <c r="E4" s="12" t="s">
        <v>83</v>
      </c>
    </row>
    <row r="5" spans="1:23" s="1" customFormat="1" ht="25.5" customHeight="1">
      <c r="A5" s="13" t="s">
        <v>27</v>
      </c>
      <c r="B5" s="13"/>
      <c r="C5" s="14">
        <v>3989</v>
      </c>
      <c r="D5" s="14">
        <v>3989</v>
      </c>
      <c r="E5" s="15"/>
      <c r="V5" s="2"/>
      <c r="W5" s="2"/>
    </row>
    <row r="6" spans="1:23" s="1" customFormat="1" ht="25.5" customHeight="1">
      <c r="A6" s="13" t="s">
        <v>33</v>
      </c>
      <c r="B6" s="13"/>
      <c r="C6" s="14">
        <v>5011</v>
      </c>
      <c r="D6" s="14">
        <v>5011</v>
      </c>
      <c r="E6" s="15"/>
      <c r="V6" s="2"/>
      <c r="W6" s="2"/>
    </row>
    <row r="7" spans="1:23" s="1" customFormat="1" ht="25.5" customHeight="1">
      <c r="A7" s="16" t="s">
        <v>84</v>
      </c>
      <c r="B7" s="16" t="s">
        <v>44</v>
      </c>
      <c r="C7" s="14">
        <v>75</v>
      </c>
      <c r="D7" s="14"/>
      <c r="E7" s="15">
        <v>75</v>
      </c>
      <c r="V7" s="2"/>
      <c r="W7" s="2"/>
    </row>
    <row r="8" spans="1:23" s="1" customFormat="1" ht="25.5" customHeight="1">
      <c r="A8" s="17" t="s">
        <v>85</v>
      </c>
      <c r="B8" s="16" t="s">
        <v>48</v>
      </c>
      <c r="C8" s="14">
        <v>17</v>
      </c>
      <c r="D8" s="14"/>
      <c r="E8" s="15">
        <v>17</v>
      </c>
      <c r="V8" s="2"/>
      <c r="W8" s="2"/>
    </row>
    <row r="9" spans="1:5" ht="25.5" customHeight="1">
      <c r="A9" s="16" t="s">
        <v>86</v>
      </c>
      <c r="B9" s="16" t="s">
        <v>52</v>
      </c>
      <c r="C9" s="14">
        <v>514</v>
      </c>
      <c r="D9" s="14"/>
      <c r="E9" s="15">
        <v>514</v>
      </c>
    </row>
    <row r="10" spans="1:5" ht="25.5" customHeight="1">
      <c r="A10" s="16"/>
      <c r="B10" s="16" t="s">
        <v>55</v>
      </c>
      <c r="C10" s="14">
        <v>1291</v>
      </c>
      <c r="D10" s="14"/>
      <c r="E10" s="15">
        <v>1291</v>
      </c>
    </row>
    <row r="11" spans="1:5" ht="25.5" customHeight="1">
      <c r="A11" s="16"/>
      <c r="B11" s="16" t="s">
        <v>76</v>
      </c>
      <c r="C11" s="14">
        <v>156</v>
      </c>
      <c r="D11" s="14"/>
      <c r="E11" s="15">
        <v>156</v>
      </c>
    </row>
    <row r="12" spans="1:5" ht="25.5" customHeight="1">
      <c r="A12" s="16"/>
      <c r="B12" s="16" t="s">
        <v>81</v>
      </c>
      <c r="C12" s="14">
        <v>1961</v>
      </c>
      <c r="D12" s="14"/>
      <c r="E12" s="15">
        <f>SUM(E9:E11)</f>
        <v>1961</v>
      </c>
    </row>
    <row r="13" spans="1:5" ht="25.5" customHeight="1">
      <c r="A13" s="18" t="s">
        <v>26</v>
      </c>
      <c r="B13" s="18"/>
      <c r="C13" s="14">
        <v>11053</v>
      </c>
      <c r="D13" s="14">
        <v>9000</v>
      </c>
      <c r="E13" s="14">
        <f>SUM(E7,E8,E12)</f>
        <v>2053</v>
      </c>
    </row>
    <row r="16" spans="1:2" ht="14.25">
      <c r="A16" s="19"/>
      <c r="B16" s="20"/>
    </row>
    <row r="17" spans="1:2" ht="14.25">
      <c r="A17" s="21"/>
      <c r="B17" s="22"/>
    </row>
    <row r="18" spans="1:2" ht="14.25">
      <c r="A18" s="21"/>
      <c r="B18" s="22"/>
    </row>
  </sheetData>
  <sheetProtection/>
  <mergeCells count="6">
    <mergeCell ref="A2:E2"/>
    <mergeCell ref="A4:B4"/>
    <mergeCell ref="A5:B5"/>
    <mergeCell ref="A6:B6"/>
    <mergeCell ref="A13:B13"/>
    <mergeCell ref="A9:A1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何世铭</cp:lastModifiedBy>
  <cp:lastPrinted>2016-12-14T07:18:42Z</cp:lastPrinted>
  <dcterms:created xsi:type="dcterms:W3CDTF">2012-12-03T07:13:31Z</dcterms:created>
  <dcterms:modified xsi:type="dcterms:W3CDTF">2019-12-24T09:27:08Z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